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d\Desktop\WASHRAG Presentation\"/>
    </mc:Choice>
  </mc:AlternateContent>
  <xr:revisionPtr revIDLastSave="0" documentId="8_{67B33230-8E0B-4834-8008-8D2275990664}" xr6:coauthVersionLast="46" xr6:coauthVersionMax="46" xr10:uidLastSave="{00000000-0000-0000-0000-000000000000}"/>
  <bookViews>
    <workbookView xWindow="28680" yWindow="-120" windowWidth="29040" windowHeight="15840" xr2:uid="{E15B3EAC-256B-4807-8691-2E6D1574B073}"/>
  </bookViews>
  <sheets>
    <sheet name="Sheet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O13" i="1"/>
  <c r="O14" i="1" s="1"/>
  <c r="O15" i="1" s="1"/>
  <c r="P21" i="1"/>
  <c r="S17" i="1" s="1"/>
  <c r="P16" i="1"/>
  <c r="P11" i="1"/>
  <c r="S11" i="1" s="1"/>
  <c r="G21" i="1"/>
  <c r="G22" i="1" s="1"/>
  <c r="O9" i="1"/>
  <c r="O10" i="1" s="1"/>
  <c r="S10" i="1" s="1"/>
  <c r="O18" i="1"/>
  <c r="O19" i="1" s="1"/>
  <c r="O20" i="1" s="1"/>
  <c r="L22" i="1"/>
  <c r="M22" i="1"/>
  <c r="N22" i="1"/>
  <c r="D22" i="1"/>
  <c r="C22" i="1"/>
  <c r="H22" i="1" s="1"/>
  <c r="F9" i="1"/>
  <c r="F10" i="1" s="1"/>
  <c r="J10" i="1" s="1"/>
  <c r="E22" i="1"/>
  <c r="J7" i="1" l="1"/>
  <c r="S16" i="1"/>
  <c r="S12" i="1"/>
  <c r="S15" i="1"/>
  <c r="S20" i="1"/>
  <c r="S9" i="1"/>
  <c r="J9" i="1"/>
  <c r="S19" i="1"/>
  <c r="S7" i="1"/>
  <c r="S8" i="1"/>
  <c r="J8" i="1"/>
  <c r="S18" i="1"/>
  <c r="S14" i="1"/>
  <c r="S21" i="1"/>
  <c r="S13" i="1"/>
  <c r="Q22" i="1"/>
  <c r="Q23" i="1" s="1"/>
  <c r="P22" i="1"/>
  <c r="O22" i="1"/>
  <c r="R22" i="1" s="1"/>
  <c r="F11" i="1"/>
  <c r="F12" i="1" l="1"/>
  <c r="J11" i="1"/>
  <c r="S22" i="1"/>
  <c r="T22" i="1"/>
  <c r="F13" i="1" l="1"/>
  <c r="J12" i="1"/>
  <c r="F14" i="1" l="1"/>
  <c r="J13" i="1"/>
  <c r="F15" i="1" l="1"/>
  <c r="J14" i="1"/>
  <c r="F16" i="1" l="1"/>
  <c r="J15" i="1"/>
  <c r="F17" i="1" l="1"/>
  <c r="J16" i="1"/>
  <c r="F18" i="1" l="1"/>
  <c r="J17" i="1"/>
  <c r="F19" i="1" l="1"/>
  <c r="J18" i="1"/>
  <c r="F20" i="1" l="1"/>
  <c r="J19" i="1"/>
  <c r="F21" i="1" l="1"/>
  <c r="J21" i="1" s="1"/>
  <c r="J20" i="1"/>
  <c r="J22" i="1" l="1"/>
  <c r="S23" i="1" s="1"/>
  <c r="F22" i="1"/>
  <c r="I22" i="1" s="1"/>
  <c r="K22" i="1" s="1"/>
  <c r="T23" i="1" l="1"/>
  <c r="R23" i="1"/>
</calcChain>
</file>

<file path=xl/sharedStrings.xml><?xml version="1.0" encoding="utf-8"?>
<sst xmlns="http://schemas.openxmlformats.org/spreadsheetml/2006/main" count="34" uniqueCount="18">
  <si>
    <t>QUALITY VS LOW COST LIFE CYCLE EVALUATION</t>
  </si>
  <si>
    <t>High Quality Materials</t>
  </si>
  <si>
    <t>Low Quality Materials</t>
  </si>
  <si>
    <t>Capital Cost Materials</t>
  </si>
  <si>
    <t>Capital Cost Labor</t>
  </si>
  <si>
    <t>Year</t>
  </si>
  <si>
    <t xml:space="preserve">Operation Cost </t>
  </si>
  <si>
    <t>Repair Cost</t>
  </si>
  <si>
    <t xml:space="preserve">Replacement Cost Materials and Labor </t>
  </si>
  <si>
    <t xml:space="preserve">Total Implementor </t>
  </si>
  <si>
    <t>Total Community</t>
  </si>
  <si>
    <t xml:space="preserve"> Community Cash Flow *</t>
  </si>
  <si>
    <t>Total Project Life Cost</t>
  </si>
  <si>
    <t xml:space="preserve"> Community Cash Flow* </t>
  </si>
  <si>
    <t>Totals</t>
  </si>
  <si>
    <t>Lower</t>
  </si>
  <si>
    <t>Higher</t>
  </si>
  <si>
    <t>Cash Flow = Operation Cost + Repair Cost + Replacement Cost/Life of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</si>
</sst>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DD9FF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/>
    </xf>
    <xf numFmtId="0" fontId="0" fillId="2" borderId="12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9" fontId="4" fillId="0" borderId="22" xfId="1" applyFont="1" applyBorder="1" applyAlignment="1">
      <alignment horizontal="center"/>
    </xf>
    <xf numFmtId="9" fontId="4" fillId="0" borderId="23" xfId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4" fontId="0" fillId="2" borderId="5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3" borderId="2" xfId="0" applyNumberFormat="1" applyFill="1" applyBorder="1" applyAlignment="1">
      <alignment horizontal="left"/>
    </xf>
    <xf numFmtId="164" fontId="0" fillId="3" borderId="4" xfId="0" applyNumberFormat="1" applyFill="1" applyBorder="1" applyAlignment="1">
      <alignment horizontal="left"/>
    </xf>
    <xf numFmtId="0" fontId="0" fillId="4" borderId="10" xfId="0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164" fontId="0" fillId="2" borderId="1" xfId="0" applyNumberFormat="1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164" fontId="0" fillId="2" borderId="5" xfId="0" applyNumberForma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D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E4A13-85AE-4E42-A7D4-F1F5A998DE96}">
  <dimension ref="B1:T26"/>
  <sheetViews>
    <sheetView tabSelected="1" workbookViewId="0">
      <selection activeCell="R4" sqref="R4"/>
    </sheetView>
  </sheetViews>
  <sheetFormatPr defaultRowHeight="14.45"/>
  <cols>
    <col min="1" max="1" width="2.85546875" customWidth="1"/>
    <col min="2" max="2" width="5.42578125" style="1" customWidth="1"/>
    <col min="3" max="3" width="8.85546875" style="1" hidden="1" customWidth="1"/>
    <col min="4" max="4" width="8.140625" style="1" hidden="1" customWidth="1"/>
    <col min="5" max="5" width="9.85546875" style="1" customWidth="1"/>
    <col min="6" max="6" width="8.85546875" style="2" customWidth="1"/>
    <col min="7" max="7" width="14.42578125" style="1" customWidth="1"/>
    <col min="8" max="9" width="12.140625" style="1" customWidth="1"/>
    <col min="10" max="10" width="11.140625" style="1" customWidth="1"/>
    <col min="11" max="11" width="11.85546875" style="1" customWidth="1"/>
    <col min="12" max="12" width="9.140625" style="1" hidden="1" customWidth="1"/>
    <col min="13" max="13" width="10.42578125" style="1" hidden="1" customWidth="1"/>
    <col min="14" max="14" width="10.140625" style="1" customWidth="1"/>
    <col min="15" max="15" width="7.5703125" style="2" customWidth="1"/>
    <col min="16" max="19" width="12.140625" style="1" customWidth="1"/>
    <col min="20" max="20" width="11.85546875" style="1" customWidth="1"/>
  </cols>
  <sheetData>
    <row r="1" spans="2:20" ht="15" thickBot="1"/>
    <row r="2" spans="2:20" ht="24" thickBot="1">
      <c r="B2" s="52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4"/>
    </row>
    <row r="3" spans="2:20" ht="21.6" thickBot="1">
      <c r="B3" s="45" t="s">
        <v>1</v>
      </c>
      <c r="C3" s="46"/>
      <c r="D3" s="46"/>
      <c r="E3" s="46"/>
      <c r="F3" s="46"/>
      <c r="G3" s="46"/>
      <c r="H3" s="47"/>
      <c r="I3" s="47"/>
      <c r="J3" s="47"/>
      <c r="K3" s="48"/>
      <c r="L3" s="49" t="s">
        <v>2</v>
      </c>
      <c r="M3" s="50"/>
      <c r="N3" s="50"/>
      <c r="O3" s="50"/>
      <c r="P3" s="50"/>
      <c r="Q3" s="50"/>
      <c r="R3" s="50"/>
      <c r="S3" s="50"/>
      <c r="T3" s="51"/>
    </row>
    <row r="4" spans="2:20">
      <c r="B4" s="34" t="s">
        <v>3</v>
      </c>
      <c r="C4" s="35"/>
      <c r="D4" s="35"/>
      <c r="E4" s="35"/>
      <c r="F4" s="35"/>
      <c r="G4" s="7">
        <v>20000</v>
      </c>
      <c r="H4" s="33"/>
      <c r="I4" s="33"/>
      <c r="J4" s="33"/>
      <c r="K4" s="6"/>
      <c r="L4" s="40" t="s">
        <v>3</v>
      </c>
      <c r="M4" s="9"/>
      <c r="N4" s="61" t="s">
        <v>3</v>
      </c>
      <c r="O4" s="61"/>
      <c r="P4" s="61"/>
      <c r="Q4" s="7">
        <v>6666</v>
      </c>
      <c r="R4" s="33"/>
      <c r="S4" s="33"/>
      <c r="T4" s="6"/>
    </row>
    <row r="5" spans="2:20" ht="15" thickBot="1">
      <c r="B5" s="62" t="s">
        <v>4</v>
      </c>
      <c r="C5" s="63"/>
      <c r="D5" s="63"/>
      <c r="E5" s="63"/>
      <c r="F5" s="64"/>
      <c r="G5" s="36">
        <v>10000</v>
      </c>
      <c r="H5" s="37"/>
      <c r="I5" s="37"/>
      <c r="J5" s="37"/>
      <c r="K5" s="39"/>
      <c r="L5" s="41" t="s">
        <v>3</v>
      </c>
      <c r="M5" s="38"/>
      <c r="N5" s="65" t="s">
        <v>4</v>
      </c>
      <c r="O5" s="65"/>
      <c r="P5" s="65"/>
      <c r="Q5" s="36">
        <v>10000</v>
      </c>
      <c r="R5" s="37"/>
      <c r="S5" s="37"/>
      <c r="T5" s="39"/>
    </row>
    <row r="6" spans="2:20" s="3" customFormat="1" ht="57.95">
      <c r="B6" s="14" t="s">
        <v>5</v>
      </c>
      <c r="C6" s="12" t="s">
        <v>3</v>
      </c>
      <c r="D6" s="12" t="s">
        <v>4</v>
      </c>
      <c r="E6" s="12" t="s">
        <v>6</v>
      </c>
      <c r="F6" s="12" t="s">
        <v>7</v>
      </c>
      <c r="G6" s="12" t="s">
        <v>8</v>
      </c>
      <c r="H6" s="16" t="s">
        <v>9</v>
      </c>
      <c r="I6" s="17" t="s">
        <v>10</v>
      </c>
      <c r="J6" s="22" t="s">
        <v>11</v>
      </c>
      <c r="K6" s="13" t="s">
        <v>12</v>
      </c>
      <c r="L6" s="42" t="s">
        <v>3</v>
      </c>
      <c r="M6" s="12" t="s">
        <v>4</v>
      </c>
      <c r="N6" s="12" t="s">
        <v>6</v>
      </c>
      <c r="O6" s="12" t="s">
        <v>7</v>
      </c>
      <c r="P6" s="12" t="s">
        <v>8</v>
      </c>
      <c r="Q6" s="16" t="s">
        <v>9</v>
      </c>
      <c r="R6" s="17" t="s">
        <v>10</v>
      </c>
      <c r="S6" s="22" t="s">
        <v>13</v>
      </c>
      <c r="T6" s="13" t="s">
        <v>12</v>
      </c>
    </row>
    <row r="7" spans="2:20">
      <c r="B7" s="4">
        <v>1</v>
      </c>
      <c r="C7" s="7">
        <v>20000</v>
      </c>
      <c r="D7" s="7">
        <v>10000</v>
      </c>
      <c r="E7" s="9">
        <v>750</v>
      </c>
      <c r="F7" s="10">
        <v>0</v>
      </c>
      <c r="G7" s="9"/>
      <c r="H7" s="5"/>
      <c r="I7" s="5"/>
      <c r="J7" s="5">
        <f>E7+F7+G$21/15</f>
        <v>2750</v>
      </c>
      <c r="K7" s="6"/>
      <c r="L7" s="43">
        <v>6666</v>
      </c>
      <c r="M7" s="7">
        <v>10000</v>
      </c>
      <c r="N7" s="9">
        <v>750</v>
      </c>
      <c r="O7" s="10">
        <v>0</v>
      </c>
      <c r="P7" s="9"/>
      <c r="Q7" s="5"/>
      <c r="R7" s="5"/>
      <c r="S7" s="5">
        <f>N7+O7+P$11/5</f>
        <v>4083.2</v>
      </c>
      <c r="T7" s="6"/>
    </row>
    <row r="8" spans="2:20">
      <c r="B8" s="4">
        <f>B7+1</f>
        <v>2</v>
      </c>
      <c r="C8" s="7"/>
      <c r="D8" s="7"/>
      <c r="E8" s="9">
        <v>750</v>
      </c>
      <c r="F8" s="10">
        <v>200</v>
      </c>
      <c r="G8" s="9"/>
      <c r="H8" s="5"/>
      <c r="I8" s="5"/>
      <c r="J8" s="5">
        <f t="shared" ref="J8:J21" si="0">E8+F8+G$21/15</f>
        <v>2950</v>
      </c>
      <c r="K8" s="6"/>
      <c r="L8" s="43"/>
      <c r="M8" s="7"/>
      <c r="N8" s="9">
        <v>750</v>
      </c>
      <c r="O8" s="10">
        <v>200</v>
      </c>
      <c r="P8" s="9"/>
      <c r="Q8" s="5"/>
      <c r="R8" s="5"/>
      <c r="S8" s="5">
        <f t="shared" ref="S8:S11" si="1">N8+O8+P$11/5</f>
        <v>4283.2</v>
      </c>
      <c r="T8" s="6"/>
    </row>
    <row r="9" spans="2:20">
      <c r="B9" s="4">
        <f t="shared" ref="B9:B21" si="2">B8+1</f>
        <v>3</v>
      </c>
      <c r="C9" s="7"/>
      <c r="D9" s="7"/>
      <c r="E9" s="9">
        <v>750</v>
      </c>
      <c r="F9" s="10">
        <f>F8+F8*0.03</f>
        <v>206</v>
      </c>
      <c r="G9" s="9"/>
      <c r="H9" s="5"/>
      <c r="I9" s="5"/>
      <c r="J9" s="5">
        <f t="shared" si="0"/>
        <v>2956</v>
      </c>
      <c r="K9" s="6"/>
      <c r="L9" s="43"/>
      <c r="M9" s="7"/>
      <c r="N9" s="9">
        <v>750</v>
      </c>
      <c r="O9" s="10">
        <f>O8+O8*0.06</f>
        <v>212</v>
      </c>
      <c r="P9" s="9"/>
      <c r="Q9" s="5"/>
      <c r="R9" s="5"/>
      <c r="S9" s="5">
        <f t="shared" si="1"/>
        <v>4295.2</v>
      </c>
      <c r="T9" s="6"/>
    </row>
    <row r="10" spans="2:20">
      <c r="B10" s="4">
        <f t="shared" si="2"/>
        <v>4</v>
      </c>
      <c r="C10" s="7"/>
      <c r="D10" s="7"/>
      <c r="E10" s="9">
        <v>750</v>
      </c>
      <c r="F10" s="10">
        <f t="shared" ref="F10:F21" si="3">F9+F9*0.03</f>
        <v>212.18</v>
      </c>
      <c r="G10" s="9"/>
      <c r="H10" s="5"/>
      <c r="I10" s="5"/>
      <c r="J10" s="5">
        <f t="shared" si="0"/>
        <v>2962.1800000000003</v>
      </c>
      <c r="K10" s="6"/>
      <c r="L10" s="43"/>
      <c r="M10" s="7"/>
      <c r="N10" s="9">
        <v>750</v>
      </c>
      <c r="O10" s="10">
        <f t="shared" ref="O10" si="4">O9+O9*0.06</f>
        <v>224.72</v>
      </c>
      <c r="P10" s="9"/>
      <c r="Q10" s="5"/>
      <c r="R10" s="5"/>
      <c r="S10" s="5">
        <f t="shared" si="1"/>
        <v>4307.92</v>
      </c>
      <c r="T10" s="6"/>
    </row>
    <row r="11" spans="2:20">
      <c r="B11" s="4">
        <f t="shared" si="2"/>
        <v>5</v>
      </c>
      <c r="C11" s="7"/>
      <c r="D11" s="7"/>
      <c r="E11" s="9">
        <v>750</v>
      </c>
      <c r="F11" s="10">
        <f t="shared" si="3"/>
        <v>218.5454</v>
      </c>
      <c r="G11" s="9"/>
      <c r="H11" s="5"/>
      <c r="I11" s="5"/>
      <c r="J11" s="5">
        <f t="shared" si="0"/>
        <v>2968.5454</v>
      </c>
      <c r="K11" s="6"/>
      <c r="L11" s="43"/>
      <c r="M11" s="7"/>
      <c r="N11" s="9">
        <v>750</v>
      </c>
      <c r="O11" s="10">
        <v>0</v>
      </c>
      <c r="P11" s="15">
        <f>L7+M7</f>
        <v>16666</v>
      </c>
      <c r="Q11" s="5"/>
      <c r="R11" s="5"/>
      <c r="S11" s="5">
        <f t="shared" si="1"/>
        <v>4083.2</v>
      </c>
      <c r="T11" s="6"/>
    </row>
    <row r="12" spans="2:20">
      <c r="B12" s="4">
        <f t="shared" si="2"/>
        <v>6</v>
      </c>
      <c r="C12" s="7"/>
      <c r="D12" s="7"/>
      <c r="E12" s="9">
        <v>750</v>
      </c>
      <c r="F12" s="10">
        <f t="shared" si="3"/>
        <v>225.10176200000001</v>
      </c>
      <c r="G12" s="9"/>
      <c r="H12" s="5"/>
      <c r="I12" s="5"/>
      <c r="J12" s="5">
        <f t="shared" si="0"/>
        <v>2975.1017620000002</v>
      </c>
      <c r="K12" s="6"/>
      <c r="L12" s="43"/>
      <c r="M12" s="7"/>
      <c r="N12" s="9">
        <v>750</v>
      </c>
      <c r="O12" s="10">
        <v>200</v>
      </c>
      <c r="P12" s="9"/>
      <c r="Q12" s="5"/>
      <c r="R12" s="5"/>
      <c r="S12" s="5">
        <f t="shared" ref="S12:S21" si="5">N12+O12+P$21/5</f>
        <v>4283.2</v>
      </c>
      <c r="T12" s="6"/>
    </row>
    <row r="13" spans="2:20">
      <c r="B13" s="4">
        <f t="shared" si="2"/>
        <v>7</v>
      </c>
      <c r="C13" s="7"/>
      <c r="D13" s="7"/>
      <c r="E13" s="9">
        <v>750</v>
      </c>
      <c r="F13" s="10">
        <f t="shared" si="3"/>
        <v>231.85481486</v>
      </c>
      <c r="G13" s="9"/>
      <c r="H13" s="5"/>
      <c r="I13" s="5"/>
      <c r="J13" s="5">
        <f t="shared" si="0"/>
        <v>2981.8548148600003</v>
      </c>
      <c r="K13" s="6"/>
      <c r="L13" s="43"/>
      <c r="M13" s="7"/>
      <c r="N13" s="9">
        <v>750</v>
      </c>
      <c r="O13" s="10">
        <f>O12+O12*0.06</f>
        <v>212</v>
      </c>
      <c r="P13" s="9"/>
      <c r="Q13" s="5"/>
      <c r="R13" s="5"/>
      <c r="S13" s="5">
        <f t="shared" si="5"/>
        <v>4295.2</v>
      </c>
      <c r="T13" s="6"/>
    </row>
    <row r="14" spans="2:20">
      <c r="B14" s="4">
        <f t="shared" si="2"/>
        <v>8</v>
      </c>
      <c r="C14" s="7"/>
      <c r="D14" s="7"/>
      <c r="E14" s="9">
        <v>750</v>
      </c>
      <c r="F14" s="10">
        <f t="shared" si="3"/>
        <v>238.81045930580001</v>
      </c>
      <c r="G14" s="9"/>
      <c r="H14" s="5"/>
      <c r="I14" s="5"/>
      <c r="J14" s="5">
        <f t="shared" si="0"/>
        <v>2988.8104593058001</v>
      </c>
      <c r="K14" s="6"/>
      <c r="L14" s="43"/>
      <c r="M14" s="7"/>
      <c r="N14" s="9">
        <v>750</v>
      </c>
      <c r="O14" s="10">
        <f t="shared" ref="O14:O15" si="6">O13+O13*0.06</f>
        <v>224.72</v>
      </c>
      <c r="P14" s="9"/>
      <c r="Q14" s="5"/>
      <c r="R14" s="5"/>
      <c r="S14" s="5">
        <f t="shared" si="5"/>
        <v>4307.92</v>
      </c>
      <c r="T14" s="6"/>
    </row>
    <row r="15" spans="2:20">
      <c r="B15" s="4">
        <f t="shared" si="2"/>
        <v>9</v>
      </c>
      <c r="C15" s="7"/>
      <c r="D15" s="7"/>
      <c r="E15" s="9">
        <v>750</v>
      </c>
      <c r="F15" s="10">
        <f t="shared" si="3"/>
        <v>245.974773084974</v>
      </c>
      <c r="G15" s="9"/>
      <c r="H15" s="5"/>
      <c r="I15" s="5"/>
      <c r="J15" s="5">
        <f t="shared" si="0"/>
        <v>2995.974773084974</v>
      </c>
      <c r="K15" s="6"/>
      <c r="L15" s="43"/>
      <c r="M15" s="7"/>
      <c r="N15" s="9">
        <v>750</v>
      </c>
      <c r="O15" s="10">
        <f t="shared" si="6"/>
        <v>238.20320000000001</v>
      </c>
      <c r="P15" s="9"/>
      <c r="Q15" s="5"/>
      <c r="R15" s="5"/>
      <c r="S15" s="5">
        <f t="shared" si="5"/>
        <v>4321.4031999999997</v>
      </c>
      <c r="T15" s="6"/>
    </row>
    <row r="16" spans="2:20">
      <c r="B16" s="4">
        <f t="shared" si="2"/>
        <v>10</v>
      </c>
      <c r="C16" s="7"/>
      <c r="D16" s="7"/>
      <c r="E16" s="9">
        <v>750</v>
      </c>
      <c r="F16" s="10">
        <f t="shared" si="3"/>
        <v>253.35401627752321</v>
      </c>
      <c r="G16" s="9"/>
      <c r="H16" s="5"/>
      <c r="I16" s="5"/>
      <c r="J16" s="5">
        <f t="shared" si="0"/>
        <v>3003.3540162775234</v>
      </c>
      <c r="K16" s="6"/>
      <c r="L16" s="43"/>
      <c r="M16" s="7"/>
      <c r="N16" s="9">
        <v>750</v>
      </c>
      <c r="O16" s="10">
        <v>0</v>
      </c>
      <c r="P16" s="15">
        <f>L7+M7</f>
        <v>16666</v>
      </c>
      <c r="Q16" s="5"/>
      <c r="R16" s="5"/>
      <c r="S16" s="5">
        <f t="shared" si="5"/>
        <v>4083.2</v>
      </c>
      <c r="T16" s="6"/>
    </row>
    <row r="17" spans="2:20">
      <c r="B17" s="4">
        <f t="shared" si="2"/>
        <v>11</v>
      </c>
      <c r="C17" s="7"/>
      <c r="D17" s="7"/>
      <c r="E17" s="9">
        <v>750</v>
      </c>
      <c r="F17" s="10">
        <f t="shared" si="3"/>
        <v>260.95463676584893</v>
      </c>
      <c r="G17" s="9"/>
      <c r="H17" s="5"/>
      <c r="I17" s="5"/>
      <c r="J17" s="5">
        <f t="shared" si="0"/>
        <v>3010.954636765849</v>
      </c>
      <c r="K17" s="6"/>
      <c r="L17" s="43"/>
      <c r="M17" s="7"/>
      <c r="N17" s="9">
        <v>750</v>
      </c>
      <c r="O17" s="10">
        <v>200</v>
      </c>
      <c r="P17" s="9"/>
      <c r="Q17" s="5"/>
      <c r="R17" s="5"/>
      <c r="S17" s="5">
        <f t="shared" si="5"/>
        <v>4283.2</v>
      </c>
      <c r="T17" s="6"/>
    </row>
    <row r="18" spans="2:20">
      <c r="B18" s="4">
        <f t="shared" si="2"/>
        <v>12</v>
      </c>
      <c r="C18" s="7"/>
      <c r="D18" s="7"/>
      <c r="E18" s="9">
        <v>750</v>
      </c>
      <c r="F18" s="10">
        <f t="shared" si="3"/>
        <v>268.78327586882438</v>
      </c>
      <c r="G18" s="9"/>
      <c r="H18" s="5"/>
      <c r="I18" s="5"/>
      <c r="J18" s="5">
        <f t="shared" si="0"/>
        <v>3018.7832758688246</v>
      </c>
      <c r="K18" s="6"/>
      <c r="L18" s="43"/>
      <c r="M18" s="7"/>
      <c r="N18" s="9">
        <v>750</v>
      </c>
      <c r="O18" s="10">
        <f>O17+O17*0.06</f>
        <v>212</v>
      </c>
      <c r="P18" s="9"/>
      <c r="Q18" s="5"/>
      <c r="R18" s="5"/>
      <c r="S18" s="5">
        <f t="shared" si="5"/>
        <v>4295.2</v>
      </c>
      <c r="T18" s="6"/>
    </row>
    <row r="19" spans="2:20">
      <c r="B19" s="4">
        <f t="shared" si="2"/>
        <v>13</v>
      </c>
      <c r="C19" s="7"/>
      <c r="D19" s="7"/>
      <c r="E19" s="9">
        <v>750</v>
      </c>
      <c r="F19" s="10">
        <f t="shared" si="3"/>
        <v>276.84677414488908</v>
      </c>
      <c r="G19" s="9"/>
      <c r="H19" s="5"/>
      <c r="I19" s="5"/>
      <c r="J19" s="5">
        <f t="shared" si="0"/>
        <v>3026.846774144889</v>
      </c>
      <c r="K19" s="6"/>
      <c r="L19" s="43"/>
      <c r="M19" s="7"/>
      <c r="N19" s="9">
        <v>750</v>
      </c>
      <c r="O19" s="10">
        <f t="shared" ref="O19:O20" si="7">O18+O18*0.06</f>
        <v>224.72</v>
      </c>
      <c r="P19" s="9"/>
      <c r="Q19" s="5"/>
      <c r="R19" s="5"/>
      <c r="S19" s="5">
        <f t="shared" si="5"/>
        <v>4307.92</v>
      </c>
      <c r="T19" s="6"/>
    </row>
    <row r="20" spans="2:20">
      <c r="B20" s="4">
        <f t="shared" si="2"/>
        <v>14</v>
      </c>
      <c r="C20" s="7"/>
      <c r="D20" s="7"/>
      <c r="E20" s="9">
        <v>750</v>
      </c>
      <c r="F20" s="10">
        <f t="shared" si="3"/>
        <v>285.15217736923574</v>
      </c>
      <c r="G20" s="9"/>
      <c r="H20" s="5"/>
      <c r="I20" s="5"/>
      <c r="J20" s="5">
        <f t="shared" si="0"/>
        <v>3035.1521773692357</v>
      </c>
      <c r="K20" s="6"/>
      <c r="L20" s="43"/>
      <c r="M20" s="7"/>
      <c r="N20" s="9">
        <v>750</v>
      </c>
      <c r="O20" s="10">
        <f t="shared" si="7"/>
        <v>238.20320000000001</v>
      </c>
      <c r="P20" s="9"/>
      <c r="Q20" s="5"/>
      <c r="R20" s="5"/>
      <c r="S20" s="5">
        <f t="shared" si="5"/>
        <v>4321.4031999999997</v>
      </c>
      <c r="T20" s="6"/>
    </row>
    <row r="21" spans="2:20">
      <c r="B21" s="4">
        <f t="shared" si="2"/>
        <v>15</v>
      </c>
      <c r="C21" s="7"/>
      <c r="D21" s="7"/>
      <c r="E21" s="9">
        <v>750</v>
      </c>
      <c r="F21" s="10">
        <f t="shared" si="3"/>
        <v>293.70674269031281</v>
      </c>
      <c r="G21" s="15">
        <f>C7+D7</f>
        <v>30000</v>
      </c>
      <c r="H21" s="5"/>
      <c r="I21" s="5"/>
      <c r="J21" s="5">
        <f t="shared" si="0"/>
        <v>3043.7067426903127</v>
      </c>
      <c r="K21" s="6"/>
      <c r="L21" s="43"/>
      <c r="M21" s="7"/>
      <c r="N21" s="9">
        <v>750</v>
      </c>
      <c r="O21" s="10">
        <v>0</v>
      </c>
      <c r="P21" s="15">
        <f>L7+M7</f>
        <v>16666</v>
      </c>
      <c r="Q21" s="5"/>
      <c r="R21" s="5"/>
      <c r="S21" s="5">
        <f t="shared" si="5"/>
        <v>4083.2</v>
      </c>
      <c r="T21" s="6"/>
    </row>
    <row r="22" spans="2:20" s="3" customFormat="1" ht="30.6" customHeight="1" thickBot="1">
      <c r="B22" s="18" t="s">
        <v>14</v>
      </c>
      <c r="C22" s="8">
        <f>SUM(C7:C21)</f>
        <v>20000</v>
      </c>
      <c r="D22" s="8">
        <f>SUM(D7:D21)</f>
        <v>10000</v>
      </c>
      <c r="E22" s="11">
        <f t="shared" ref="E22:G22" si="8">SUM(E7:E21)</f>
        <v>11250</v>
      </c>
      <c r="F22" s="11">
        <f t="shared" si="8"/>
        <v>3417.2648323674075</v>
      </c>
      <c r="G22" s="11">
        <f t="shared" si="8"/>
        <v>30000</v>
      </c>
      <c r="H22" s="19">
        <f>C22+D22</f>
        <v>30000</v>
      </c>
      <c r="I22" s="20">
        <f>E22+F22+G22</f>
        <v>44667.264832367408</v>
      </c>
      <c r="J22" s="20">
        <f>SUM(J7:J21)</f>
        <v>44667.264832367422</v>
      </c>
      <c r="K22" s="21">
        <f>H22+I22</f>
        <v>74667.264832367408</v>
      </c>
      <c r="L22" s="44">
        <f>SUM(L7:L21)</f>
        <v>6666</v>
      </c>
      <c r="M22" s="8">
        <f>SUM(M7:M21)</f>
        <v>10000</v>
      </c>
      <c r="N22" s="11">
        <f t="shared" ref="N22" si="9">SUM(N7:N21)</f>
        <v>11250</v>
      </c>
      <c r="O22" s="11">
        <f t="shared" ref="O22" si="10">SUM(O7:O21)</f>
        <v>2386.5663999999997</v>
      </c>
      <c r="P22" s="11">
        <f t="shared" ref="P22" si="11">SUM(P7:P21)</f>
        <v>49998</v>
      </c>
      <c r="Q22" s="19">
        <f>L22+M22</f>
        <v>16666</v>
      </c>
      <c r="R22" s="20">
        <f>N22+O22+P22</f>
        <v>63634.566399999996</v>
      </c>
      <c r="S22" s="20">
        <f>SUM(S7:S21)</f>
        <v>63634.566399999989</v>
      </c>
      <c r="T22" s="21">
        <f>Q22+R22</f>
        <v>80300.566399999996</v>
      </c>
    </row>
    <row r="23" spans="2:20" ht="18.600000000000001">
      <c r="B23" s="23"/>
      <c r="C23" s="24"/>
      <c r="D23" s="24"/>
      <c r="E23" s="24"/>
      <c r="F23" s="25"/>
      <c r="G23" s="24"/>
      <c r="H23" s="24"/>
      <c r="I23" s="24"/>
      <c r="J23" s="24"/>
      <c r="K23" s="24"/>
      <c r="L23" s="24"/>
      <c r="M23" s="24"/>
      <c r="N23" s="24"/>
      <c r="O23" s="25"/>
      <c r="P23" s="24"/>
      <c r="Q23" s="26">
        <f>(Q22-H22)/H22</f>
        <v>-0.44446666666666668</v>
      </c>
      <c r="R23" s="26">
        <f>(R22-I22)/I22</f>
        <v>0.42463539325309757</v>
      </c>
      <c r="S23" s="26">
        <f>(S22-J22)/J22</f>
        <v>0.4246353932530969</v>
      </c>
      <c r="T23" s="27">
        <f>(T22-K22)/K22</f>
        <v>7.5445398733698044E-2</v>
      </c>
    </row>
    <row r="24" spans="2:20" ht="18.95" thickBot="1">
      <c r="B24" s="28"/>
      <c r="C24" s="29"/>
      <c r="D24" s="29"/>
      <c r="E24" s="29"/>
      <c r="F24" s="30"/>
      <c r="G24" s="29"/>
      <c r="H24" s="29"/>
      <c r="I24" s="29"/>
      <c r="J24" s="29"/>
      <c r="K24" s="29"/>
      <c r="L24" s="29"/>
      <c r="M24" s="29"/>
      <c r="N24" s="29"/>
      <c r="O24" s="30"/>
      <c r="P24" s="29"/>
      <c r="Q24" s="31" t="s">
        <v>15</v>
      </c>
      <c r="R24" s="31" t="s">
        <v>16</v>
      </c>
      <c r="S24" s="31" t="s">
        <v>16</v>
      </c>
      <c r="T24" s="32" t="s">
        <v>16</v>
      </c>
    </row>
    <row r="25" spans="2:20" ht="16.350000000000001" customHeight="1">
      <c r="B25" s="55" t="s">
        <v>17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7"/>
    </row>
    <row r="26" spans="2:20" ht="15" thickBot="1"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60"/>
    </row>
  </sheetData>
  <mergeCells count="7">
    <mergeCell ref="B3:K3"/>
    <mergeCell ref="L3:T3"/>
    <mergeCell ref="B2:T2"/>
    <mergeCell ref="B25:T26"/>
    <mergeCell ref="N4:P4"/>
    <mergeCell ref="B5:F5"/>
    <mergeCell ref="N5:P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gerard</dc:creator>
  <cp:keywords/>
  <dc:description/>
  <cp:lastModifiedBy>gerard</cp:lastModifiedBy>
  <cp:revision/>
  <dcterms:created xsi:type="dcterms:W3CDTF">2020-11-12T18:03:36Z</dcterms:created>
  <dcterms:modified xsi:type="dcterms:W3CDTF">2020-12-28T16:56:23Z</dcterms:modified>
  <cp:category/>
  <cp:contentStatus/>
</cp:coreProperties>
</file>